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defaultThemeVersion="124226"/>
  <xr:revisionPtr revIDLastSave="0" documentId="6_{731EA2DC-5B01-4AB5-960B-154CF7F73E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パターン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H41" i="1" s="1"/>
  <c r="I41" i="1" s="1"/>
  <c r="L51" i="1"/>
  <c r="L52" i="1"/>
  <c r="L53" i="1"/>
  <c r="L54" i="1"/>
  <c r="J50" i="1"/>
  <c r="J51" i="1"/>
  <c r="J52" i="1"/>
  <c r="J53" i="1"/>
  <c r="J54" i="1"/>
  <c r="J49" i="1"/>
  <c r="E50" i="1"/>
  <c r="F50" i="1"/>
  <c r="G50" i="1"/>
  <c r="E51" i="1"/>
  <c r="F51" i="1"/>
  <c r="G51" i="1"/>
  <c r="E52" i="1"/>
  <c r="F52" i="1"/>
  <c r="G52" i="1"/>
  <c r="E53" i="1"/>
  <c r="F53" i="1"/>
  <c r="K53" i="1"/>
  <c r="E54" i="1"/>
  <c r="F54" i="1"/>
  <c r="F49" i="1"/>
  <c r="G49" i="1"/>
  <c r="E49" i="1"/>
  <c r="G20" i="1"/>
  <c r="E20" i="1"/>
  <c r="E55" i="1" s="1"/>
  <c r="G31" i="1"/>
  <c r="G55" i="1" s="1"/>
  <c r="G29" i="1"/>
  <c r="G53" i="1" s="1"/>
  <c r="G30" i="1"/>
  <c r="G54" i="1" s="1"/>
  <c r="H19" i="1"/>
  <c r="I19" i="1" s="1"/>
  <c r="H18" i="1"/>
  <c r="I18" i="1" s="1"/>
  <c r="H17" i="1"/>
  <c r="I17" i="1"/>
  <c r="M17" i="1" s="1"/>
  <c r="H16" i="1"/>
  <c r="I16" i="1" s="1"/>
  <c r="L15" i="1"/>
  <c r="L50" i="1"/>
  <c r="H15" i="1"/>
  <c r="I15" i="1" s="1"/>
  <c r="L14" i="1"/>
  <c r="L49" i="1"/>
  <c r="H14" i="1"/>
  <c r="I14" i="1" s="1"/>
  <c r="M29" i="1"/>
  <c r="M53" i="1" s="1"/>
  <c r="H28" i="1"/>
  <c r="I28" i="1" s="1"/>
  <c r="H27" i="1"/>
  <c r="I27" i="1"/>
  <c r="K27" i="1" s="1"/>
  <c r="L26" i="1"/>
  <c r="H26" i="1"/>
  <c r="I26" i="1" s="1"/>
  <c r="L25" i="1"/>
  <c r="H25" i="1"/>
  <c r="I25" i="1" s="1"/>
  <c r="F42" i="1"/>
  <c r="F55" i="1" s="1"/>
  <c r="G43" i="1"/>
  <c r="G56" i="1" s="1"/>
  <c r="M40" i="1"/>
  <c r="H37" i="1"/>
  <c r="I37" i="1" s="1"/>
  <c r="H38" i="1"/>
  <c r="I38" i="1"/>
  <c r="M38" i="1" s="1"/>
  <c r="H39" i="1"/>
  <c r="I39" i="1" s="1"/>
  <c r="H40" i="1"/>
  <c r="I40" i="1" s="1"/>
  <c r="L37" i="1"/>
  <c r="L36" i="1"/>
  <c r="H36" i="1"/>
  <c r="I36" i="1" s="1"/>
  <c r="H29" i="1"/>
  <c r="I29" i="1" s="1"/>
  <c r="M27" i="1" l="1"/>
  <c r="M19" i="1"/>
  <c r="K19" i="1"/>
  <c r="K39" i="1"/>
  <c r="M39" i="1"/>
  <c r="H30" i="1"/>
  <c r="I30" i="1" s="1"/>
  <c r="I54" i="1" s="1"/>
  <c r="M30" i="1"/>
  <c r="M54" i="1" s="1"/>
  <c r="K30" i="1"/>
  <c r="K36" i="1"/>
  <c r="M36" i="1"/>
  <c r="M37" i="1"/>
  <c r="K37" i="1"/>
  <c r="K26" i="1"/>
  <c r="M26" i="1"/>
  <c r="I52" i="1"/>
  <c r="M28" i="1"/>
  <c r="M52" i="1" s="1"/>
  <c r="K28" i="1"/>
  <c r="M41" i="1"/>
  <c r="K41" i="1"/>
  <c r="K15" i="1"/>
  <c r="M15" i="1"/>
  <c r="I50" i="1"/>
  <c r="M25" i="1"/>
  <c r="K25" i="1"/>
  <c r="I49" i="1"/>
  <c r="M14" i="1"/>
  <c r="K14" i="1"/>
  <c r="K54" i="1"/>
  <c r="I53" i="1"/>
  <c r="M16" i="1"/>
  <c r="M51" i="1" s="1"/>
  <c r="K16" i="1"/>
  <c r="I51" i="1"/>
  <c r="K38" i="1"/>
  <c r="K17" i="1"/>
  <c r="K31" i="1" l="1"/>
  <c r="K50" i="1"/>
  <c r="K52" i="1"/>
  <c r="M42" i="1"/>
  <c r="K51" i="1"/>
  <c r="K49" i="1"/>
  <c r="K20" i="1"/>
  <c r="K42" i="1"/>
  <c r="M50" i="1"/>
  <c r="M31" i="1"/>
  <c r="M49" i="1"/>
  <c r="M20" i="1"/>
  <c r="M55" i="1" s="1"/>
  <c r="K55" i="1" l="1"/>
</calcChain>
</file>

<file path=xl/sharedStrings.xml><?xml version="1.0" encoding="utf-8"?>
<sst xmlns="http://schemas.openxmlformats.org/spreadsheetml/2006/main" count="124" uniqueCount="52">
  <si>
    <t>左記計</t>
  </si>
  <si>
    <t>単価</t>
  </si>
  <si>
    <t>所要額</t>
  </si>
  <si>
    <t>（ａ）</t>
  </si>
  <si>
    <t>（円）</t>
  </si>
  <si>
    <t>計画ベース</t>
    <rPh sb="0" eb="2">
      <t>ケイカク</t>
    </rPh>
    <phoneticPr fontId="1"/>
  </si>
  <si>
    <t>調整後ベース</t>
    <rPh sb="0" eb="3">
      <t>チョウセイゴ</t>
    </rPh>
    <phoneticPr fontId="1"/>
  </si>
  <si>
    <t>麦</t>
    <rPh sb="0" eb="1">
      <t>ムギ</t>
    </rPh>
    <phoneticPr fontId="1"/>
  </si>
  <si>
    <t>大豆</t>
    <rPh sb="0" eb="2">
      <t>ダイズ</t>
    </rPh>
    <phoneticPr fontId="1"/>
  </si>
  <si>
    <t>実績面積</t>
    <rPh sb="0" eb="2">
      <t>ジッセキ</t>
    </rPh>
    <rPh sb="2" eb="4">
      <t>メンセキ</t>
    </rPh>
    <phoneticPr fontId="1"/>
  </si>
  <si>
    <t>助成対象面積計</t>
    <rPh sb="0" eb="2">
      <t>ジョセイ</t>
    </rPh>
    <rPh sb="2" eb="4">
      <t>タイショウ</t>
    </rPh>
    <rPh sb="4" eb="6">
      <t>メンセキ</t>
    </rPh>
    <rPh sb="6" eb="7">
      <t>ケイ</t>
    </rPh>
    <phoneticPr fontId="1"/>
  </si>
  <si>
    <t>【作付面積払】</t>
    <phoneticPr fontId="1"/>
  </si>
  <si>
    <t>【数量払】</t>
    <phoneticPr fontId="1"/>
  </si>
  <si>
    <t>【数量換算面積払】</t>
    <phoneticPr fontId="1"/>
  </si>
  <si>
    <t>申請者名</t>
    <rPh sb="0" eb="3">
      <t>シンセイシャ</t>
    </rPh>
    <rPh sb="3" eb="4">
      <t>メイ</t>
    </rPh>
    <phoneticPr fontId="1"/>
  </si>
  <si>
    <t>使途整理番号</t>
    <rPh sb="0" eb="2">
      <t>シト</t>
    </rPh>
    <rPh sb="2" eb="4">
      <t>セイリ</t>
    </rPh>
    <rPh sb="4" eb="6">
      <t>バンゴウ</t>
    </rPh>
    <phoneticPr fontId="1"/>
  </si>
  <si>
    <t>使途名</t>
    <rPh sb="2" eb="3">
      <t>メイ</t>
    </rPh>
    <phoneticPr fontId="1"/>
  </si>
  <si>
    <t>１－１</t>
    <phoneticPr fontId="1"/>
  </si>
  <si>
    <t>１－２</t>
  </si>
  <si>
    <t>２</t>
    <phoneticPr fontId="1"/>
  </si>
  <si>
    <t>３</t>
    <phoneticPr fontId="1"/>
  </si>
  <si>
    <t>４</t>
    <phoneticPr fontId="1"/>
  </si>
  <si>
    <t>５</t>
    <phoneticPr fontId="1"/>
  </si>
  <si>
    <t>合計（２毛作　実面積）</t>
    <rPh sb="0" eb="2">
      <t>ゴウケイ</t>
    </rPh>
    <rPh sb="4" eb="5">
      <t>ケ</t>
    </rPh>
    <rPh sb="5" eb="6">
      <t>サク</t>
    </rPh>
    <phoneticPr fontId="1"/>
  </si>
  <si>
    <t>合計（基　幹　実面積）</t>
    <rPh sb="0" eb="2">
      <t>ゴウケイ</t>
    </rPh>
    <rPh sb="3" eb="4">
      <t>モト</t>
    </rPh>
    <rPh sb="5" eb="6">
      <t>ミキ</t>
    </rPh>
    <phoneticPr fontId="1"/>
  </si>
  <si>
    <t>10円/㎏</t>
  </si>
  <si>
    <t>10円/㎏</t>
    <phoneticPr fontId="1"/>
  </si>
  <si>
    <t>（円/10a）</t>
    <phoneticPr fontId="1"/>
  </si>
  <si>
    <t>１－１</t>
    <phoneticPr fontId="1"/>
  </si>
  <si>
    <t>合計（基　幹　実面積）</t>
    <phoneticPr fontId="1"/>
  </si>
  <si>
    <t>合計（２毛作　実面積）</t>
    <phoneticPr fontId="1"/>
  </si>
  <si>
    <t>（区　分）</t>
    <rPh sb="1" eb="2">
      <t>ク</t>
    </rPh>
    <rPh sb="3" eb="4">
      <t>ブン</t>
    </rPh>
    <phoneticPr fontId="1"/>
  </si>
  <si>
    <t>協議会計</t>
    <rPh sb="0" eb="2">
      <t>キョウギ</t>
    </rPh>
    <rPh sb="2" eb="4">
      <t>カイケイ</t>
    </rPh>
    <phoneticPr fontId="1"/>
  </si>
  <si>
    <t>振興作物助成</t>
    <phoneticPr fontId="1"/>
  </si>
  <si>
    <t>振興作物助成（２毛作）</t>
    <phoneticPr fontId="1"/>
  </si>
  <si>
    <t>担い手加算</t>
    <phoneticPr fontId="1"/>
  </si>
  <si>
    <t>団地化加算</t>
    <phoneticPr fontId="1"/>
  </si>
  <si>
    <t>品質加算</t>
    <phoneticPr fontId="1"/>
  </si>
  <si>
    <t>重点品目加算</t>
    <phoneticPr fontId="1"/>
  </si>
  <si>
    <t>農業者Ａ</t>
    <rPh sb="0" eb="3">
      <t>ノウギョウシャ</t>
    </rPh>
    <phoneticPr fontId="1"/>
  </si>
  <si>
    <t>農業者Ｂ</t>
    <rPh sb="0" eb="3">
      <t>ノウギョウシャ</t>
    </rPh>
    <phoneticPr fontId="1"/>
  </si>
  <si>
    <t>農業者Ｃ</t>
    <rPh sb="0" eb="3">
      <t>ノウギョウシャ</t>
    </rPh>
    <phoneticPr fontId="1"/>
  </si>
  <si>
    <t>※ 計算上の列</t>
    <rPh sb="2" eb="5">
      <t>ケイサンジョウ</t>
    </rPh>
    <rPh sb="6" eb="7">
      <t>レツ</t>
    </rPh>
    <phoneticPr fontId="1"/>
  </si>
  <si>
    <t>別紙24</t>
    <rPh sb="0" eb="2">
      <t>ベッシ</t>
    </rPh>
    <phoneticPr fontId="1"/>
  </si>
  <si>
    <t>産地交付金の支払方法別交付金算定の例</t>
    <rPh sb="0" eb="2">
      <t>サンチ</t>
    </rPh>
    <rPh sb="2" eb="5">
      <t>コウフキン</t>
    </rPh>
    <rPh sb="6" eb="8">
      <t>シハライ</t>
    </rPh>
    <rPh sb="8" eb="10">
      <t>ホウホウ</t>
    </rPh>
    <rPh sb="10" eb="11">
      <t>ベツ</t>
    </rPh>
    <rPh sb="11" eb="14">
      <t>コウフキン</t>
    </rPh>
    <rPh sb="14" eb="16">
      <t>サンテイ</t>
    </rPh>
    <rPh sb="17" eb="18">
      <t>レイ</t>
    </rPh>
    <phoneticPr fontId="1"/>
  </si>
  <si>
    <t>：数量払の場合は、対象数量ではなく対象面積（もしくは作付面積）を入力。</t>
    <rPh sb="1" eb="3">
      <t>スウリョウ</t>
    </rPh>
    <rPh sb="3" eb="4">
      <t>バラ</t>
    </rPh>
    <rPh sb="5" eb="7">
      <t>バアイ</t>
    </rPh>
    <rPh sb="9" eb="11">
      <t>タイショウ</t>
    </rPh>
    <rPh sb="11" eb="13">
      <t>スウリョウ</t>
    </rPh>
    <rPh sb="17" eb="19">
      <t>タイショウ</t>
    </rPh>
    <rPh sb="19" eb="21">
      <t>メンセキ</t>
    </rPh>
    <rPh sb="26" eb="28">
      <t>サクツケ</t>
    </rPh>
    <rPh sb="28" eb="30">
      <t>メンセキ</t>
    </rPh>
    <rPh sb="32" eb="34">
      <t>ニュウリョク</t>
    </rPh>
    <phoneticPr fontId="1"/>
  </si>
  <si>
    <t>：対象数量に、別途、単価を乗じて算出した値を入力。</t>
    <rPh sb="1" eb="3">
      <t>タイショウ</t>
    </rPh>
    <rPh sb="3" eb="5">
      <t>スウリョウ</t>
    </rPh>
    <rPh sb="7" eb="9">
      <t>ベット</t>
    </rPh>
    <rPh sb="10" eb="12">
      <t>タンカ</t>
    </rPh>
    <rPh sb="13" eb="14">
      <t>ジョウ</t>
    </rPh>
    <rPh sb="16" eb="18">
      <t>サンシュツ</t>
    </rPh>
    <rPh sb="20" eb="21">
      <t>アタイ</t>
    </rPh>
    <rPh sb="22" eb="24">
      <t>ニュウリョク</t>
    </rPh>
    <phoneticPr fontId="1"/>
  </si>
  <si>
    <t>：対象数量を基準単収で除したものを入力。「合計（実面積）」の欄には、換算面積ではなく、実面積（作付面積）を修正入力。</t>
    <rPh sb="1" eb="3">
      <t>タイショウ</t>
    </rPh>
    <rPh sb="3" eb="5">
      <t>スウリョウ</t>
    </rPh>
    <rPh sb="6" eb="8">
      <t>キジュン</t>
    </rPh>
    <rPh sb="8" eb="9">
      <t>タン</t>
    </rPh>
    <rPh sb="9" eb="10">
      <t>シュウ</t>
    </rPh>
    <rPh sb="11" eb="12">
      <t>ジョ</t>
    </rPh>
    <rPh sb="17" eb="19">
      <t>ニュウリョク</t>
    </rPh>
    <rPh sb="21" eb="23">
      <t>ゴウケイ</t>
    </rPh>
    <rPh sb="24" eb="25">
      <t>ジツ</t>
    </rPh>
    <rPh sb="25" eb="27">
      <t>メンセキ</t>
    </rPh>
    <rPh sb="30" eb="31">
      <t>ラン</t>
    </rPh>
    <rPh sb="34" eb="36">
      <t>カンサン</t>
    </rPh>
    <rPh sb="36" eb="38">
      <t>メンセキ</t>
    </rPh>
    <rPh sb="43" eb="44">
      <t>ジツ</t>
    </rPh>
    <rPh sb="44" eb="46">
      <t>メンセキ</t>
    </rPh>
    <rPh sb="47" eb="49">
      <t>サクツケ</t>
    </rPh>
    <rPh sb="49" eb="51">
      <t>メンセキ</t>
    </rPh>
    <rPh sb="53" eb="55">
      <t>シュウセイ</t>
    </rPh>
    <rPh sb="55" eb="57">
      <t>ニュウリョク</t>
    </rPh>
    <phoneticPr fontId="1"/>
  </si>
  <si>
    <t>高収益作物
野菜</t>
    <rPh sb="0" eb="3">
      <t>コウシュウエキ</t>
    </rPh>
    <rPh sb="3" eb="5">
      <t>サクモツ</t>
    </rPh>
    <rPh sb="6" eb="8">
      <t>ヤサイ</t>
    </rPh>
    <phoneticPr fontId="1"/>
  </si>
  <si>
    <t>：様式第11－10号別紙の電子データとして提出するもの。</t>
    <rPh sb="1" eb="3">
      <t>ヨウシキ</t>
    </rPh>
    <rPh sb="3" eb="4">
      <t>ダイ</t>
    </rPh>
    <rPh sb="10" eb="12">
      <t>ベッシ</t>
    </rPh>
    <rPh sb="13" eb="15">
      <t>デンシ</t>
    </rPh>
    <rPh sb="21" eb="23">
      <t>テイシュツ</t>
    </rPh>
    <phoneticPr fontId="1"/>
  </si>
  <si>
    <t>〔前提〕：使途はすべて同時期に支払
　　　　　（２回目及び３回目の支払設定がない場合、様式第11－10号別紙の電子データの「実面積（合計）」は「実面積（1回目）」と同じ値となる）</t>
    <rPh sb="1" eb="3">
      <t>ゼンテイ</t>
    </rPh>
    <rPh sb="5" eb="7">
      <t>シト</t>
    </rPh>
    <rPh sb="11" eb="14">
      <t>ドウジキ</t>
    </rPh>
    <rPh sb="15" eb="17">
      <t>シハライ</t>
    </rPh>
    <rPh sb="25" eb="27">
      <t>カイメ</t>
    </rPh>
    <rPh sb="27" eb="28">
      <t>オヨ</t>
    </rPh>
    <rPh sb="30" eb="32">
      <t>カイメ</t>
    </rPh>
    <rPh sb="33" eb="35">
      <t>シハライ</t>
    </rPh>
    <rPh sb="35" eb="37">
      <t>セッテイ</t>
    </rPh>
    <rPh sb="40" eb="42">
      <t>バアイ</t>
    </rPh>
    <rPh sb="43" eb="45">
      <t>ヨウシキ</t>
    </rPh>
    <rPh sb="45" eb="46">
      <t>ダイ</t>
    </rPh>
    <rPh sb="55" eb="57">
      <t>デンシ</t>
    </rPh>
    <rPh sb="62" eb="63">
      <t>ジツ</t>
    </rPh>
    <rPh sb="63" eb="65">
      <t>メンセキ</t>
    </rPh>
    <rPh sb="66" eb="68">
      <t>ゴウケイ</t>
    </rPh>
    <rPh sb="72" eb="73">
      <t>ジツ</t>
    </rPh>
    <rPh sb="73" eb="75">
      <t>メンセキ</t>
    </rPh>
    <rPh sb="77" eb="79">
      <t>カイメ</t>
    </rPh>
    <rPh sb="82" eb="83">
      <t>オナ</t>
    </rPh>
    <rPh sb="84" eb="85">
      <t>アタイ</t>
    </rPh>
    <phoneticPr fontId="1"/>
  </si>
  <si>
    <t>↓【様式第11－10号別紙の基データ】</t>
    <rPh sb="2" eb="4">
      <t>ヨウシキ</t>
    </rPh>
    <rPh sb="4" eb="5">
      <t>ダイ</t>
    </rPh>
    <rPh sb="11" eb="13">
      <t>ベッシ</t>
    </rPh>
    <rPh sb="14" eb="15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</si>
</sst>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7030A0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9"/>
      <color rgb="FF7030A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6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medium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3" fillId="0" borderId="0"/>
  </cellStyleXfs>
  <cellXfs count="17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176" fontId="7" fillId="0" borderId="1" xfId="0" applyNumberFormat="1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176" fontId="7" fillId="0" borderId="3" xfId="0" applyNumberFormat="1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6" fontId="8" fillId="0" borderId="10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7" fillId="0" borderId="14" xfId="0" applyNumberFormat="1" applyFont="1" applyBorder="1">
      <alignment vertical="center"/>
    </xf>
    <xf numFmtId="176" fontId="7" fillId="0" borderId="15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176" fontId="7" fillId="0" borderId="17" xfId="0" applyNumberFormat="1" applyFont="1" applyBorder="1">
      <alignment vertical="center"/>
    </xf>
    <xf numFmtId="0" fontId="8" fillId="0" borderId="18" xfId="0" applyFont="1" applyBorder="1" applyAlignment="1">
      <alignment horizontal="center" vertical="center"/>
    </xf>
    <xf numFmtId="176" fontId="8" fillId="0" borderId="19" xfId="0" applyNumberFormat="1" applyFont="1" applyBorder="1">
      <alignment vertical="center"/>
    </xf>
    <xf numFmtId="176" fontId="8" fillId="0" borderId="20" xfId="0" applyNumberFormat="1" applyFont="1" applyBorder="1">
      <alignment vertical="center"/>
    </xf>
    <xf numFmtId="177" fontId="7" fillId="0" borderId="14" xfId="0" applyNumberFormat="1" applyFont="1" applyBorder="1">
      <alignment vertical="center"/>
    </xf>
    <xf numFmtId="177" fontId="7" fillId="0" borderId="16" xfId="0" applyNumberFormat="1" applyFont="1" applyBorder="1">
      <alignment vertical="center"/>
    </xf>
    <xf numFmtId="176" fontId="7" fillId="0" borderId="21" xfId="0" applyNumberFormat="1" applyFont="1" applyBorder="1">
      <alignment vertical="center"/>
    </xf>
    <xf numFmtId="176" fontId="7" fillId="0" borderId="2" xfId="0" applyNumberFormat="1" applyFont="1" applyBorder="1">
      <alignment vertical="center"/>
    </xf>
    <xf numFmtId="176" fontId="8" fillId="0" borderId="22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6" fontId="7" fillId="2" borderId="17" xfId="0" applyNumberFormat="1" applyFont="1" applyFill="1" applyBorder="1">
      <alignment vertical="center"/>
    </xf>
    <xf numFmtId="176" fontId="8" fillId="3" borderId="24" xfId="0" applyNumberFormat="1" applyFont="1" applyFill="1" applyBorder="1">
      <alignment vertical="center"/>
    </xf>
    <xf numFmtId="0" fontId="7" fillId="2" borderId="25" xfId="0" applyFont="1" applyFill="1" applyBorder="1">
      <alignment vertical="center"/>
    </xf>
    <xf numFmtId="0" fontId="7" fillId="4" borderId="25" xfId="0" applyFont="1" applyFill="1" applyBorder="1">
      <alignment vertical="center"/>
    </xf>
    <xf numFmtId="0" fontId="7" fillId="3" borderId="25" xfId="0" applyFont="1" applyFill="1" applyBorder="1">
      <alignment vertical="center"/>
    </xf>
    <xf numFmtId="0" fontId="7" fillId="0" borderId="0" xfId="0" applyFont="1" applyAlignment="1">
      <alignment vertical="center" shrinkToFit="1"/>
    </xf>
    <xf numFmtId="0" fontId="7" fillId="0" borderId="14" xfId="0" quotePrefix="1" applyFont="1" applyBorder="1" applyAlignment="1">
      <alignment vertical="center" shrinkToFit="1"/>
    </xf>
    <xf numFmtId="0" fontId="7" fillId="0" borderId="16" xfId="0" quotePrefix="1" applyFont="1" applyBorder="1" applyAlignment="1">
      <alignment vertical="center" shrinkToFit="1"/>
    </xf>
    <xf numFmtId="0" fontId="7" fillId="0" borderId="21" xfId="0" quotePrefix="1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177" fontId="8" fillId="0" borderId="15" xfId="0" applyNumberFormat="1" applyFont="1" applyBorder="1" applyAlignment="1">
      <alignment vertical="center" shrinkToFit="1"/>
    </xf>
    <xf numFmtId="177" fontId="8" fillId="0" borderId="17" xfId="0" applyNumberFormat="1" applyFont="1" applyBorder="1" applyAlignment="1">
      <alignment vertical="center" shrinkToFit="1"/>
    </xf>
    <xf numFmtId="177" fontId="7" fillId="4" borderId="17" xfId="0" applyNumberFormat="1" applyFont="1" applyFill="1" applyBorder="1" applyAlignment="1">
      <alignment vertical="center" shrinkToFit="1"/>
    </xf>
    <xf numFmtId="177" fontId="8" fillId="0" borderId="24" xfId="0" applyNumberFormat="1" applyFont="1" applyBorder="1" applyAlignment="1">
      <alignment vertical="center" shrinkToFit="1"/>
    </xf>
    <xf numFmtId="177" fontId="7" fillId="0" borderId="16" xfId="0" applyNumberFormat="1" applyFont="1" applyBorder="1" applyAlignment="1">
      <alignment horizontal="right" vertical="center"/>
    </xf>
    <xf numFmtId="0" fontId="7" fillId="0" borderId="26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177" fontId="8" fillId="0" borderId="19" xfId="0" applyNumberFormat="1" applyFont="1" applyBorder="1" applyAlignment="1">
      <alignment vertical="center" shrinkToFit="1"/>
    </xf>
    <xf numFmtId="177" fontId="8" fillId="0" borderId="20" xfId="0" applyNumberFormat="1" applyFont="1" applyBorder="1" applyAlignment="1">
      <alignment vertical="center" shrinkToFit="1"/>
    </xf>
    <xf numFmtId="177" fontId="7" fillId="4" borderId="20" xfId="0" applyNumberFormat="1" applyFont="1" applyFill="1" applyBorder="1" applyAlignment="1">
      <alignment vertical="center" shrinkToFit="1"/>
    </xf>
    <xf numFmtId="177" fontId="8" fillId="0" borderId="23" xfId="0" applyNumberFormat="1" applyFont="1" applyBorder="1" applyAlignment="1">
      <alignment vertical="center" shrinkToFit="1"/>
    </xf>
    <xf numFmtId="176" fontId="2" fillId="0" borderId="16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17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7" fontId="2" fillId="0" borderId="20" xfId="0" applyNumberFormat="1" applyFont="1" applyBorder="1" applyAlignment="1">
      <alignment vertical="center" shrinkToFit="1"/>
    </xf>
    <xf numFmtId="176" fontId="2" fillId="2" borderId="17" xfId="0" applyNumberFormat="1" applyFont="1" applyFill="1" applyBorder="1">
      <alignment vertical="center"/>
    </xf>
    <xf numFmtId="177" fontId="2" fillId="0" borderId="16" xfId="0" applyNumberFormat="1" applyFont="1" applyBorder="1" applyAlignment="1">
      <alignment horizontal="right" vertical="center"/>
    </xf>
    <xf numFmtId="177" fontId="2" fillId="4" borderId="20" xfId="0" applyNumberFormat="1" applyFont="1" applyFill="1" applyBorder="1" applyAlignment="1">
      <alignment vertical="center" shrinkToFit="1"/>
    </xf>
    <xf numFmtId="176" fontId="2" fillId="0" borderId="2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6" fontId="2" fillId="3" borderId="24" xfId="0" applyNumberFormat="1" applyFont="1" applyFill="1" applyBorder="1">
      <alignment vertical="center"/>
    </xf>
    <xf numFmtId="177" fontId="2" fillId="0" borderId="21" xfId="0" applyNumberFormat="1" applyFont="1" applyBorder="1">
      <alignment vertical="center"/>
    </xf>
    <xf numFmtId="177" fontId="2" fillId="0" borderId="23" xfId="0" applyNumberFormat="1" applyFont="1" applyBorder="1" applyAlignment="1">
      <alignment vertical="center" shrinkToFit="1"/>
    </xf>
    <xf numFmtId="176" fontId="2" fillId="0" borderId="14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176" fontId="2" fillId="0" borderId="27" xfId="0" applyNumberFormat="1" applyFont="1" applyBorder="1">
      <alignment vertical="center"/>
    </xf>
    <xf numFmtId="176" fontId="2" fillId="0" borderId="28" xfId="0" applyNumberFormat="1" applyFont="1" applyBorder="1">
      <alignment vertical="center"/>
    </xf>
    <xf numFmtId="176" fontId="2" fillId="0" borderId="29" xfId="0" applyNumberFormat="1" applyFont="1" applyBorder="1">
      <alignment vertical="center"/>
    </xf>
    <xf numFmtId="176" fontId="2" fillId="0" borderId="30" xfId="0" applyNumberFormat="1" applyFont="1" applyBorder="1">
      <alignment vertical="center"/>
    </xf>
    <xf numFmtId="0" fontId="7" fillId="0" borderId="31" xfId="0" quotePrefix="1" applyFont="1" applyBorder="1" applyAlignment="1">
      <alignment vertical="center" shrinkToFit="1"/>
    </xf>
    <xf numFmtId="0" fontId="7" fillId="0" borderId="32" xfId="0" applyFont="1" applyBorder="1">
      <alignment vertical="center"/>
    </xf>
    <xf numFmtId="0" fontId="7" fillId="0" borderId="33" xfId="0" applyFont="1" applyBorder="1" applyAlignment="1">
      <alignment vertical="center" shrinkToFit="1"/>
    </xf>
    <xf numFmtId="176" fontId="2" fillId="0" borderId="31" xfId="0" applyNumberFormat="1" applyFont="1" applyBorder="1">
      <alignment vertical="center"/>
    </xf>
    <xf numFmtId="176" fontId="2" fillId="0" borderId="32" xfId="0" applyNumberFormat="1" applyFont="1" applyBorder="1">
      <alignment vertical="center"/>
    </xf>
    <xf numFmtId="176" fontId="2" fillId="0" borderId="33" xfId="0" applyNumberFormat="1" applyFont="1" applyBorder="1">
      <alignment vertical="center"/>
    </xf>
    <xf numFmtId="176" fontId="2" fillId="0" borderId="34" xfId="0" applyNumberFormat="1" applyFont="1" applyBorder="1">
      <alignment vertical="center"/>
    </xf>
    <xf numFmtId="176" fontId="2" fillId="0" borderId="35" xfId="0" applyNumberFormat="1" applyFont="1" applyBorder="1">
      <alignment vertical="center"/>
    </xf>
    <xf numFmtId="177" fontId="2" fillId="0" borderId="31" xfId="0" applyNumberFormat="1" applyFont="1" applyBorder="1">
      <alignment vertical="center"/>
    </xf>
    <xf numFmtId="177" fontId="2" fillId="0" borderId="36" xfId="0" applyNumberFormat="1" applyFont="1" applyBorder="1" applyAlignment="1">
      <alignment vertical="center" shrinkToFit="1"/>
    </xf>
    <xf numFmtId="177" fontId="2" fillId="0" borderId="37" xfId="0" applyNumberFormat="1" applyFont="1" applyBorder="1" applyAlignment="1">
      <alignment vertical="center" shrinkToFit="1"/>
    </xf>
    <xf numFmtId="177" fontId="2" fillId="0" borderId="38" xfId="0" applyNumberFormat="1" applyFont="1" applyBorder="1" applyAlignment="1">
      <alignment vertical="center" shrinkToFit="1"/>
    </xf>
    <xf numFmtId="177" fontId="2" fillId="4" borderId="38" xfId="0" applyNumberFormat="1" applyFont="1" applyFill="1" applyBorder="1" applyAlignment="1">
      <alignment vertical="center" shrinkToFit="1"/>
    </xf>
    <xf numFmtId="177" fontId="2" fillId="0" borderId="39" xfId="0" applyNumberFormat="1" applyFont="1" applyBorder="1" applyAlignment="1">
      <alignment vertical="center" shrinkToFit="1"/>
    </xf>
    <xf numFmtId="0" fontId="2" fillId="0" borderId="40" xfId="0" applyFont="1" applyBorder="1">
      <alignment vertical="center"/>
    </xf>
    <xf numFmtId="0" fontId="2" fillId="0" borderId="41" xfId="0" applyFont="1" applyBorder="1">
      <alignment vertical="center"/>
    </xf>
    <xf numFmtId="176" fontId="2" fillId="0" borderId="42" xfId="0" applyNumberFormat="1" applyFont="1" applyBorder="1">
      <alignment vertical="center"/>
    </xf>
    <xf numFmtId="0" fontId="9" fillId="0" borderId="0" xfId="0" applyFont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8" fillId="0" borderId="0" xfId="0" applyNumberFormat="1" applyFont="1" applyAlignment="1">
      <alignment vertical="center" shrinkToFit="1"/>
    </xf>
    <xf numFmtId="0" fontId="7" fillId="0" borderId="43" xfId="0" applyFont="1" applyBorder="1" applyAlignment="1">
      <alignment horizontal="center" vertical="center"/>
    </xf>
    <xf numFmtId="0" fontId="7" fillId="0" borderId="44" xfId="0" quotePrefix="1" applyFont="1" applyBorder="1" applyAlignment="1">
      <alignment vertical="center" shrinkToFit="1"/>
    </xf>
    <xf numFmtId="0" fontId="7" fillId="0" borderId="45" xfId="0" applyFont="1" applyBorder="1" applyAlignment="1">
      <alignment vertical="center" shrinkToFit="1"/>
    </xf>
    <xf numFmtId="176" fontId="7" fillId="0" borderId="44" xfId="0" applyNumberFormat="1" applyFont="1" applyBorder="1">
      <alignment vertical="center"/>
    </xf>
    <xf numFmtId="176" fontId="7" fillId="0" borderId="46" xfId="0" applyNumberFormat="1" applyFont="1" applyBorder="1">
      <alignment vertical="center"/>
    </xf>
    <xf numFmtId="176" fontId="7" fillId="0" borderId="45" xfId="0" applyNumberFormat="1" applyFont="1" applyBorder="1">
      <alignment vertical="center"/>
    </xf>
    <xf numFmtId="176" fontId="8" fillId="0" borderId="47" xfId="0" applyNumberFormat="1" applyFont="1" applyBorder="1">
      <alignment vertical="center"/>
    </xf>
    <xf numFmtId="176" fontId="8" fillId="0" borderId="48" xfId="0" applyNumberFormat="1" applyFont="1" applyBorder="1">
      <alignment vertical="center"/>
    </xf>
    <xf numFmtId="177" fontId="7" fillId="0" borderId="44" xfId="0" applyNumberFormat="1" applyFont="1" applyBorder="1">
      <alignment vertical="center"/>
    </xf>
    <xf numFmtId="177" fontId="8" fillId="0" borderId="48" xfId="0" applyNumberFormat="1" applyFont="1" applyBorder="1" applyAlignment="1">
      <alignment vertical="center" shrinkToFit="1"/>
    </xf>
    <xf numFmtId="177" fontId="8" fillId="0" borderId="45" xfId="0" applyNumberFormat="1" applyFont="1" applyBorder="1" applyAlignment="1">
      <alignment vertical="center" shrinkToFit="1"/>
    </xf>
    <xf numFmtId="0" fontId="10" fillId="0" borderId="49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 shrinkToFit="1"/>
    </xf>
    <xf numFmtId="0" fontId="7" fillId="5" borderId="25" xfId="0" applyFont="1" applyFill="1" applyBorder="1" applyAlignment="1">
      <alignment vertical="center" wrapText="1" shrinkToFit="1"/>
    </xf>
    <xf numFmtId="176" fontId="7" fillId="5" borderId="14" xfId="0" applyNumberFormat="1" applyFont="1" applyFill="1" applyBorder="1">
      <alignment vertical="center"/>
    </xf>
    <xf numFmtId="176" fontId="7" fillId="5" borderId="3" xfId="0" applyNumberFormat="1" applyFont="1" applyFill="1" applyBorder="1">
      <alignment vertical="center"/>
    </xf>
    <xf numFmtId="176" fontId="7" fillId="5" borderId="15" xfId="0" applyNumberFormat="1" applyFont="1" applyFill="1" applyBorder="1">
      <alignment vertical="center"/>
    </xf>
    <xf numFmtId="0" fontId="7" fillId="5" borderId="21" xfId="0" applyFont="1" applyFill="1" applyBorder="1">
      <alignment vertical="center"/>
    </xf>
    <xf numFmtId="0" fontId="7" fillId="5" borderId="2" xfId="0" applyFont="1" applyFill="1" applyBorder="1">
      <alignment vertical="center"/>
    </xf>
    <xf numFmtId="176" fontId="7" fillId="5" borderId="24" xfId="0" applyNumberFormat="1" applyFont="1" applyFill="1" applyBorder="1">
      <alignment vertical="center"/>
    </xf>
    <xf numFmtId="176" fontId="11" fillId="5" borderId="15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12" fillId="0" borderId="5" xfId="0" applyFont="1" applyBorder="1" applyAlignment="1">
      <alignment horizontal="center" vertical="center" wrapText="1"/>
    </xf>
    <xf numFmtId="177" fontId="2" fillId="0" borderId="59" xfId="0" applyNumberFormat="1" applyFont="1" applyBorder="1" applyAlignment="1">
      <alignment vertical="center" shrinkToFit="1"/>
    </xf>
    <xf numFmtId="177" fontId="2" fillId="0" borderId="60" xfId="0" applyNumberFormat="1" applyFont="1" applyBorder="1" applyAlignment="1">
      <alignment vertical="center" shrinkToFit="1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177" fontId="8" fillId="5" borderId="15" xfId="0" applyNumberFormat="1" applyFont="1" applyFill="1" applyBorder="1" applyAlignment="1">
      <alignment vertical="center" shrinkToFit="1"/>
    </xf>
    <xf numFmtId="177" fontId="8" fillId="5" borderId="24" xfId="0" applyNumberFormat="1" applyFont="1" applyFill="1" applyBorder="1" applyAlignment="1">
      <alignment vertical="center" shrinkToFit="1"/>
    </xf>
    <xf numFmtId="0" fontId="7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6" fontId="2" fillId="0" borderId="53" xfId="0" applyNumberFormat="1" applyFont="1" applyBorder="1">
      <alignment vertical="center"/>
    </xf>
    <xf numFmtId="176" fontId="2" fillId="0" borderId="54" xfId="0" applyNumberFormat="1" applyFont="1" applyBorder="1">
      <alignment vertical="center"/>
    </xf>
    <xf numFmtId="176" fontId="2" fillId="0" borderId="64" xfId="0" applyNumberFormat="1" applyFont="1" applyBorder="1">
      <alignment vertical="center"/>
    </xf>
    <xf numFmtId="176" fontId="2" fillId="0" borderId="65" xfId="0" applyNumberFormat="1" applyFont="1" applyBorder="1">
      <alignment vertical="center"/>
    </xf>
    <xf numFmtId="177" fontId="2" fillId="0" borderId="57" xfId="0" applyNumberFormat="1" applyFont="1" applyBorder="1">
      <alignment vertical="center"/>
    </xf>
    <xf numFmtId="177" fontId="2" fillId="0" borderId="66" xfId="0" applyNumberFormat="1" applyFont="1" applyBorder="1">
      <alignment vertical="center"/>
    </xf>
    <xf numFmtId="177" fontId="2" fillId="0" borderId="19" xfId="0" applyNumberFormat="1" applyFont="1" applyBorder="1" applyAlignment="1">
      <alignment vertical="center" shrinkToFit="1"/>
    </xf>
    <xf numFmtId="177" fontId="2" fillId="0" borderId="67" xfId="0" applyNumberFormat="1" applyFont="1" applyBorder="1" applyAlignment="1">
      <alignment vertical="center" shrinkToFit="1"/>
    </xf>
    <xf numFmtId="176" fontId="7" fillId="0" borderId="53" xfId="0" applyNumberFormat="1" applyFont="1" applyBorder="1">
      <alignment vertical="center"/>
    </xf>
    <xf numFmtId="176" fontId="7" fillId="0" borderId="54" xfId="0" applyNumberFormat="1" applyFont="1" applyBorder="1">
      <alignment vertical="center"/>
    </xf>
    <xf numFmtId="176" fontId="7" fillId="0" borderId="55" xfId="0" applyNumberFormat="1" applyFont="1" applyBorder="1">
      <alignment vertical="center"/>
    </xf>
    <xf numFmtId="176" fontId="7" fillId="0" borderId="56" xfId="0" applyNumberFormat="1" applyFont="1" applyBorder="1">
      <alignment vertical="center"/>
    </xf>
    <xf numFmtId="177" fontId="7" fillId="0" borderId="57" xfId="0" applyNumberFormat="1" applyFont="1" applyBorder="1">
      <alignment vertical="center"/>
    </xf>
    <xf numFmtId="177" fontId="7" fillId="0" borderId="58" xfId="0" applyNumberFormat="1" applyFont="1" applyBorder="1">
      <alignment vertical="center"/>
    </xf>
    <xf numFmtId="177" fontId="8" fillId="0" borderId="19" xfId="0" applyNumberFormat="1" applyFont="1" applyBorder="1" applyAlignment="1">
      <alignment vertical="center" shrinkToFit="1"/>
    </xf>
    <xf numFmtId="177" fontId="8" fillId="0" borderId="23" xfId="0" applyNumberFormat="1" applyFont="1" applyBorder="1" applyAlignment="1">
      <alignment vertical="center" shrinkToFit="1"/>
    </xf>
    <xf numFmtId="0" fontId="7" fillId="5" borderId="50" xfId="0" applyFont="1" applyFill="1" applyBorder="1" applyAlignment="1">
      <alignment vertical="center" wrapText="1"/>
    </xf>
    <xf numFmtId="0" fontId="7" fillId="5" borderId="51" xfId="0" applyFont="1" applyFill="1" applyBorder="1" applyAlignment="1">
      <alignment vertical="center" wrapText="1"/>
    </xf>
    <xf numFmtId="0" fontId="7" fillId="5" borderId="52" xfId="0" applyFont="1" applyFill="1" applyBorder="1" applyAlignment="1">
      <alignment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0" fontId="7" fillId="0" borderId="2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/>
    </xf>
    <xf numFmtId="0" fontId="5" fillId="0" borderId="0" xfId="0" applyFont="1" applyAlignment="1">
      <alignment vertical="center" wrapText="1" shrinkToFit="1"/>
    </xf>
  </cellXfs>
  <cellStyles count="3">
    <cellStyle name="標準" xfId="0" builtinId="0"/>
    <cellStyle name="標準 2 2" xfId="1" xr:uid="{00000000-0005-0000-0000-000001000000}"/>
    <cellStyle name="標準 2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21</xdr:row>
      <xdr:rowOff>127000</xdr:rowOff>
    </xdr:from>
    <xdr:to>
      <xdr:col>8</xdr:col>
      <xdr:colOff>168275</xdr:colOff>
      <xdr:row>23</xdr:row>
      <xdr:rowOff>101600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4518025" y="4356100"/>
          <a:ext cx="2838450" cy="431800"/>
        </a:xfrm>
        <a:prstGeom prst="wedgeRoundRectCallout">
          <a:avLst>
            <a:gd name="adj1" fmla="val 48299"/>
            <a:gd name="adj2" fmla="val -20234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各使途の助成対象面積計は、実績面積の合計（左記計）を、ａ未満切り捨てた値</a:t>
          </a:r>
        </a:p>
      </xdr:txBody>
    </xdr:sp>
    <xdr:clientData/>
  </xdr:twoCellAnchor>
  <xdr:twoCellAnchor>
    <xdr:from>
      <xdr:col>8</xdr:col>
      <xdr:colOff>330200</xdr:colOff>
      <xdr:row>21</xdr:row>
      <xdr:rowOff>114300</xdr:rowOff>
    </xdr:from>
    <xdr:to>
      <xdr:col>12</xdr:col>
      <xdr:colOff>485775</xdr:colOff>
      <xdr:row>23</xdr:row>
      <xdr:rowOff>171450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rrowheads="1"/>
        </xdr:cNvSpPr>
      </xdr:nvSpPr>
      <xdr:spPr bwMode="auto">
        <a:xfrm>
          <a:off x="7518400" y="3962400"/>
          <a:ext cx="2784475" cy="514350"/>
        </a:xfrm>
        <a:prstGeom prst="wedgeRoundRectCallout">
          <a:avLst>
            <a:gd name="adj1" fmla="val 38632"/>
            <a:gd name="adj2" fmla="val -8946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各使途の所要額は、助成対象面積計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単価を円未満切り捨てた値</a:t>
          </a:r>
        </a:p>
      </xdr:txBody>
    </xdr:sp>
    <xdr:clientData/>
  </xdr:twoCellAnchor>
  <xdr:twoCellAnchor>
    <xdr:from>
      <xdr:col>2</xdr:col>
      <xdr:colOff>76200</xdr:colOff>
      <xdr:row>44</xdr:row>
      <xdr:rowOff>0</xdr:rowOff>
    </xdr:from>
    <xdr:to>
      <xdr:col>7</xdr:col>
      <xdr:colOff>190500</xdr:colOff>
      <xdr:row>47</xdr:row>
      <xdr:rowOff>12699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092200" y="9893300"/>
          <a:ext cx="5626100" cy="698499"/>
        </a:xfrm>
        <a:prstGeom prst="wedgeRoundRectCallout">
          <a:avLst>
            <a:gd name="adj1" fmla="val 36517"/>
            <a:gd name="adj2" fmla="val -12286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申請書入力システムでは、各ほ場単位で最大となる面積（対象面積もしくは作付面積）を抽出した合計（例示では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6.66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）が表示されるので、実際の実面積と異なる場合は（数量換算面積払がある場合は特に）、別途正しい数値を計算し、手入力で修正</a:t>
          </a:r>
        </a:p>
      </xdr:txBody>
    </xdr:sp>
    <xdr:clientData/>
  </xdr:twoCellAnchor>
  <xdr:twoCellAnchor>
    <xdr:from>
      <xdr:col>7</xdr:col>
      <xdr:colOff>571500</xdr:colOff>
      <xdr:row>44</xdr:row>
      <xdr:rowOff>88900</xdr:rowOff>
    </xdr:from>
    <xdr:to>
      <xdr:col>12</xdr:col>
      <xdr:colOff>561975</xdr:colOff>
      <xdr:row>47</xdr:row>
      <xdr:rowOff>88900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099300" y="9982200"/>
          <a:ext cx="3279775" cy="685800"/>
        </a:xfrm>
        <a:prstGeom prst="wedgeRoundRectCallout">
          <a:avLst>
            <a:gd name="adj1" fmla="val 36504"/>
            <a:gd name="adj2" fmla="val 7476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実際の所要額（交付申請者ごとの交付額の積み上げ）を入力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　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単価が</a:t>
          </a:r>
          <a:r>
            <a:rPr lang="en-US" altLang="ja-JP" sz="1100" b="0" i="0" baseline="0">
              <a:effectLst/>
              <a:latin typeface="+mj-ea"/>
              <a:ea typeface="+mj-ea"/>
              <a:cs typeface="+mn-cs"/>
            </a:rPr>
            <a:t>10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円未満の端数があると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違う値となる場合があるため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showGridLines="0" tabSelected="1" zoomScaleNormal="100" zoomScalePageLayoutView="70" workbookViewId="0"/>
  </sheetViews>
  <sheetFormatPr defaultColWidth="9" defaultRowHeight="18" customHeight="1" x14ac:dyDescent="0.2"/>
  <cols>
    <col min="1" max="1" width="7.44140625" style="1" customWidth="1"/>
    <col min="2" max="2" width="5.77734375" style="36" customWidth="1"/>
    <col min="3" max="3" width="27.33203125" style="1" customWidth="1"/>
    <col min="4" max="4" width="18" style="36" customWidth="1"/>
    <col min="5" max="5" width="9.77734375" style="1" bestFit="1" customWidth="1"/>
    <col min="6" max="6" width="9.109375" style="1" bestFit="1" customWidth="1"/>
    <col min="7" max="7" width="9.77734375" style="1" bestFit="1" customWidth="1"/>
    <col min="8" max="8" width="8.6640625" style="1" customWidth="1"/>
    <col min="9" max="9" width="9.77734375" style="1" bestFit="1" customWidth="1"/>
    <col min="10" max="10" width="8.44140625" style="1" customWidth="1"/>
    <col min="11" max="11" width="8.44140625" style="36" bestFit="1" customWidth="1"/>
    <col min="12" max="12" width="8.44140625" style="1" customWidth="1"/>
    <col min="13" max="13" width="8.44140625" style="36" bestFit="1" customWidth="1"/>
    <col min="14" max="16384" width="9" style="1"/>
  </cols>
  <sheetData>
    <row r="1" spans="1:14" ht="18" customHeight="1" x14ac:dyDescent="0.2">
      <c r="A1" s="1" t="s">
        <v>43</v>
      </c>
    </row>
    <row r="2" spans="1:14" ht="18" customHeight="1" x14ac:dyDescent="0.2">
      <c r="A2" s="118" t="s">
        <v>44</v>
      </c>
    </row>
    <row r="3" spans="1:14" ht="18" customHeight="1" x14ac:dyDescent="0.2">
      <c r="A3" s="93"/>
    </row>
    <row r="4" spans="1:14" ht="18" customHeight="1" x14ac:dyDescent="0.2">
      <c r="A4" s="93"/>
      <c r="B4" s="173" t="s">
        <v>50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1:14" ht="18" customHeight="1" x14ac:dyDescent="0.2"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</row>
    <row r="6" spans="1:14" ht="18" customHeight="1" x14ac:dyDescent="0.2">
      <c r="B6" s="110"/>
      <c r="C6" s="119" t="s">
        <v>49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4" ht="18" customHeight="1" x14ac:dyDescent="0.2">
      <c r="B7" s="33"/>
      <c r="C7" s="119" t="s">
        <v>45</v>
      </c>
    </row>
    <row r="8" spans="1:14" ht="18" customHeight="1" x14ac:dyDescent="0.2">
      <c r="B8" s="34"/>
      <c r="C8" s="119" t="s">
        <v>46</v>
      </c>
    </row>
    <row r="9" spans="1:14" ht="18" customHeight="1" x14ac:dyDescent="0.2">
      <c r="B9" s="35"/>
      <c r="C9" s="119" t="s">
        <v>47</v>
      </c>
      <c r="J9"/>
    </row>
    <row r="11" spans="1:14" ht="18" customHeight="1" x14ac:dyDescent="0.2">
      <c r="A11" s="157" t="s">
        <v>14</v>
      </c>
      <c r="B11" s="165" t="s">
        <v>15</v>
      </c>
      <c r="C11" s="162" t="s">
        <v>16</v>
      </c>
      <c r="D11" s="169" t="s">
        <v>31</v>
      </c>
      <c r="E11" s="160" t="s">
        <v>9</v>
      </c>
      <c r="F11" s="162"/>
      <c r="G11" s="161"/>
      <c r="H11" s="11" t="s">
        <v>0</v>
      </c>
      <c r="I11" s="163" t="s">
        <v>10</v>
      </c>
      <c r="J11" s="160" t="s">
        <v>5</v>
      </c>
      <c r="K11" s="172"/>
      <c r="L11" s="160" t="s">
        <v>6</v>
      </c>
      <c r="M11" s="161"/>
      <c r="N11" s="2"/>
    </row>
    <row r="12" spans="1:14" ht="21.6" x14ac:dyDescent="0.2">
      <c r="A12" s="158"/>
      <c r="B12" s="166"/>
      <c r="C12" s="168"/>
      <c r="D12" s="170"/>
      <c r="E12" s="15" t="s">
        <v>7</v>
      </c>
      <c r="F12" s="8" t="s">
        <v>8</v>
      </c>
      <c r="G12" s="121" t="s">
        <v>48</v>
      </c>
      <c r="H12" s="108" t="s">
        <v>42</v>
      </c>
      <c r="I12" s="164"/>
      <c r="J12" s="15" t="s">
        <v>1</v>
      </c>
      <c r="K12" s="50" t="s">
        <v>2</v>
      </c>
      <c r="L12" s="15" t="s">
        <v>1</v>
      </c>
      <c r="M12" s="43" t="s">
        <v>2</v>
      </c>
      <c r="N12" s="2"/>
    </row>
    <row r="13" spans="1:14" ht="18" customHeight="1" x14ac:dyDescent="0.2">
      <c r="A13" s="159"/>
      <c r="B13" s="167"/>
      <c r="C13" s="133"/>
      <c r="D13" s="171"/>
      <c r="E13" s="16" t="s">
        <v>3</v>
      </c>
      <c r="F13" s="9" t="s">
        <v>3</v>
      </c>
      <c r="G13" s="10" t="s">
        <v>3</v>
      </c>
      <c r="H13" s="12" t="s">
        <v>3</v>
      </c>
      <c r="I13" s="21" t="s">
        <v>3</v>
      </c>
      <c r="J13" s="16" t="s">
        <v>27</v>
      </c>
      <c r="K13" s="51" t="s">
        <v>4</v>
      </c>
      <c r="L13" s="16" t="s">
        <v>27</v>
      </c>
      <c r="M13" s="44" t="s">
        <v>4</v>
      </c>
      <c r="N13" s="2"/>
    </row>
    <row r="14" spans="1:14" ht="18" customHeight="1" x14ac:dyDescent="0.2">
      <c r="A14" s="154" t="s">
        <v>39</v>
      </c>
      <c r="B14" s="37" t="s">
        <v>28</v>
      </c>
      <c r="C14" s="6" t="s">
        <v>33</v>
      </c>
      <c r="D14" s="40" t="s">
        <v>11</v>
      </c>
      <c r="E14" s="17"/>
      <c r="F14" s="7"/>
      <c r="G14" s="18">
        <v>50.35</v>
      </c>
      <c r="H14" s="13">
        <f t="shared" ref="H14:H19" si="0">SUM(E14:G14)</f>
        <v>50.35</v>
      </c>
      <c r="I14" s="22">
        <f t="shared" ref="I14:I19" si="1">ROUNDDOWN(H14,0)</f>
        <v>50</v>
      </c>
      <c r="J14" s="24">
        <v>5000</v>
      </c>
      <c r="K14" s="52">
        <f>$I14/10*J14</f>
        <v>25000</v>
      </c>
      <c r="L14" s="24">
        <f>J14*0.8</f>
        <v>4000</v>
      </c>
      <c r="M14" s="45">
        <f>$I14/10*L14</f>
        <v>20000</v>
      </c>
    </row>
    <row r="15" spans="1:14" ht="18" customHeight="1" x14ac:dyDescent="0.2">
      <c r="A15" s="155"/>
      <c r="B15" s="38" t="s">
        <v>18</v>
      </c>
      <c r="C15" s="3" t="s">
        <v>34</v>
      </c>
      <c r="D15" s="41" t="s">
        <v>11</v>
      </c>
      <c r="E15" s="19"/>
      <c r="F15" s="4"/>
      <c r="G15" s="20"/>
      <c r="H15" s="14">
        <f t="shared" si="0"/>
        <v>0</v>
      </c>
      <c r="I15" s="23">
        <f t="shared" si="1"/>
        <v>0</v>
      </c>
      <c r="J15" s="25">
        <v>5000</v>
      </c>
      <c r="K15" s="53">
        <f>$I15/10*J15</f>
        <v>0</v>
      </c>
      <c r="L15" s="25">
        <f>J15*0.8</f>
        <v>4000</v>
      </c>
      <c r="M15" s="46">
        <f>$I15/10*L15</f>
        <v>0</v>
      </c>
    </row>
    <row r="16" spans="1:14" ht="18" customHeight="1" x14ac:dyDescent="0.2">
      <c r="A16" s="155"/>
      <c r="B16" s="38" t="s">
        <v>19</v>
      </c>
      <c r="C16" s="3" t="s">
        <v>35</v>
      </c>
      <c r="D16" s="41" t="s">
        <v>11</v>
      </c>
      <c r="E16" s="19"/>
      <c r="F16" s="4"/>
      <c r="G16" s="20"/>
      <c r="H16" s="14">
        <f t="shared" si="0"/>
        <v>0</v>
      </c>
      <c r="I16" s="23">
        <f t="shared" si="1"/>
        <v>0</v>
      </c>
      <c r="J16" s="25">
        <v>2000</v>
      </c>
      <c r="K16" s="53">
        <f>$I16/10*J16</f>
        <v>0</v>
      </c>
      <c r="L16" s="25">
        <v>2000</v>
      </c>
      <c r="M16" s="46">
        <f>$I16/10*L16</f>
        <v>0</v>
      </c>
    </row>
    <row r="17" spans="1:16" ht="18" customHeight="1" x14ac:dyDescent="0.2">
      <c r="A17" s="155"/>
      <c r="B17" s="38" t="s">
        <v>20</v>
      </c>
      <c r="C17" s="3" t="s">
        <v>36</v>
      </c>
      <c r="D17" s="41" t="s">
        <v>11</v>
      </c>
      <c r="E17" s="19">
        <v>149.44999999999999</v>
      </c>
      <c r="F17" s="4"/>
      <c r="G17" s="20"/>
      <c r="H17" s="14">
        <f t="shared" si="0"/>
        <v>149.44999999999999</v>
      </c>
      <c r="I17" s="23">
        <f t="shared" si="1"/>
        <v>149</v>
      </c>
      <c r="J17" s="25">
        <v>10000</v>
      </c>
      <c r="K17" s="53">
        <f>$I17/10*J17</f>
        <v>149000</v>
      </c>
      <c r="L17" s="25">
        <v>10000</v>
      </c>
      <c r="M17" s="46">
        <f>$I17/10*L17</f>
        <v>149000</v>
      </c>
    </row>
    <row r="18" spans="1:16" ht="18" customHeight="1" x14ac:dyDescent="0.2">
      <c r="A18" s="155"/>
      <c r="B18" s="38" t="s">
        <v>21</v>
      </c>
      <c r="C18" s="3" t="s">
        <v>37</v>
      </c>
      <c r="D18" s="41" t="s">
        <v>12</v>
      </c>
      <c r="E18" s="19"/>
      <c r="F18" s="4"/>
      <c r="G18" s="31"/>
      <c r="H18" s="14">
        <f t="shared" si="0"/>
        <v>0</v>
      </c>
      <c r="I18" s="23">
        <f t="shared" si="1"/>
        <v>0</v>
      </c>
      <c r="J18" s="49" t="s">
        <v>25</v>
      </c>
      <c r="K18" s="54">
        <v>0</v>
      </c>
      <c r="L18" s="49" t="s">
        <v>26</v>
      </c>
      <c r="M18" s="47">
        <v>0</v>
      </c>
    </row>
    <row r="19" spans="1:16" ht="18" customHeight="1" x14ac:dyDescent="0.2">
      <c r="A19" s="155"/>
      <c r="B19" s="39" t="s">
        <v>22</v>
      </c>
      <c r="C19" s="5" t="s">
        <v>38</v>
      </c>
      <c r="D19" s="42" t="s">
        <v>13</v>
      </c>
      <c r="E19" s="26"/>
      <c r="F19" s="27"/>
      <c r="G19" s="32"/>
      <c r="H19" s="28">
        <f t="shared" si="0"/>
        <v>0</v>
      </c>
      <c r="I19" s="29">
        <f t="shared" si="1"/>
        <v>0</v>
      </c>
      <c r="J19" s="30">
        <v>2000</v>
      </c>
      <c r="K19" s="55">
        <f>$I19/10*J19</f>
        <v>0</v>
      </c>
      <c r="L19" s="30">
        <v>2000</v>
      </c>
      <c r="M19" s="48">
        <f>$I19/10*L19</f>
        <v>0</v>
      </c>
    </row>
    <row r="20" spans="1:16" ht="18" customHeight="1" x14ac:dyDescent="0.2">
      <c r="A20" s="155"/>
      <c r="B20" s="135" t="s">
        <v>29</v>
      </c>
      <c r="C20" s="136"/>
      <c r="D20" s="137"/>
      <c r="E20" s="111">
        <f>E17</f>
        <v>149.44999999999999</v>
      </c>
      <c r="F20" s="112"/>
      <c r="G20" s="113">
        <f>G14</f>
        <v>50.35</v>
      </c>
      <c r="H20" s="146"/>
      <c r="I20" s="147"/>
      <c r="J20" s="150"/>
      <c r="K20" s="152">
        <f>SUM(K14:K19)</f>
        <v>174000</v>
      </c>
      <c r="L20" s="150"/>
      <c r="M20" s="130">
        <f>SUM(M14:M19)</f>
        <v>169000</v>
      </c>
      <c r="P20"/>
    </row>
    <row r="21" spans="1:16" ht="18" customHeight="1" x14ac:dyDescent="0.2">
      <c r="A21" s="156"/>
      <c r="B21" s="132" t="s">
        <v>30</v>
      </c>
      <c r="C21" s="133"/>
      <c r="D21" s="134"/>
      <c r="E21" s="114"/>
      <c r="F21" s="115"/>
      <c r="G21" s="116"/>
      <c r="H21" s="148"/>
      <c r="I21" s="149"/>
      <c r="J21" s="151"/>
      <c r="K21" s="153"/>
      <c r="L21" s="151"/>
      <c r="M21" s="131"/>
    </row>
    <row r="22" spans="1:16" ht="18" customHeight="1" x14ac:dyDescent="0.2">
      <c r="B22" s="2"/>
      <c r="C22" s="2"/>
      <c r="D22" s="2"/>
      <c r="G22" s="94"/>
      <c r="H22" s="94"/>
      <c r="I22" s="94"/>
      <c r="J22" s="95"/>
      <c r="K22" s="96"/>
      <c r="L22" s="95"/>
      <c r="M22" s="96"/>
    </row>
    <row r="23" spans="1:16" ht="18" customHeight="1" x14ac:dyDescent="0.2">
      <c r="B23" s="2"/>
      <c r="C23" s="2"/>
      <c r="D23" s="2"/>
      <c r="G23" s="94"/>
      <c r="H23" s="94"/>
      <c r="I23" s="94"/>
      <c r="J23" s="95"/>
      <c r="K23" s="96"/>
      <c r="L23" s="95"/>
      <c r="M23" s="96"/>
    </row>
    <row r="24" spans="1:16" ht="18" customHeight="1" x14ac:dyDescent="0.2">
      <c r="B24" s="2"/>
      <c r="C24" s="97"/>
      <c r="D24" s="2"/>
      <c r="G24" s="94"/>
      <c r="H24" s="94"/>
      <c r="I24" s="94"/>
      <c r="J24" s="95"/>
      <c r="K24" s="96"/>
      <c r="L24" s="95"/>
      <c r="M24" s="96"/>
    </row>
    <row r="25" spans="1:16" ht="18" customHeight="1" x14ac:dyDescent="0.2">
      <c r="A25" s="154" t="s">
        <v>40</v>
      </c>
      <c r="B25" s="98" t="s">
        <v>28</v>
      </c>
      <c r="C25" s="6" t="s">
        <v>33</v>
      </c>
      <c r="D25" s="99" t="s">
        <v>11</v>
      </c>
      <c r="E25" s="100"/>
      <c r="F25" s="101"/>
      <c r="G25" s="102">
        <v>100.78</v>
      </c>
      <c r="H25" s="103">
        <f t="shared" ref="H25:H30" si="2">SUM(E25:G25)</f>
        <v>100.78</v>
      </c>
      <c r="I25" s="104">
        <f t="shared" ref="I25:I30" si="3">ROUNDDOWN(H25,0)</f>
        <v>100</v>
      </c>
      <c r="J25" s="105">
        <v>5000</v>
      </c>
      <c r="K25" s="106">
        <f>$I25/10*J25</f>
        <v>50000</v>
      </c>
      <c r="L25" s="105">
        <f>J25*0.8</f>
        <v>4000</v>
      </c>
      <c r="M25" s="107">
        <f>$I25/10*L25</f>
        <v>40000</v>
      </c>
    </row>
    <row r="26" spans="1:16" ht="18" customHeight="1" x14ac:dyDescent="0.2">
      <c r="A26" s="155"/>
      <c r="B26" s="38" t="s">
        <v>18</v>
      </c>
      <c r="C26" s="3" t="s">
        <v>34</v>
      </c>
      <c r="D26" s="41" t="s">
        <v>11</v>
      </c>
      <c r="E26" s="19"/>
      <c r="F26" s="4"/>
      <c r="G26" s="20"/>
      <c r="H26" s="14">
        <f t="shared" si="2"/>
        <v>0</v>
      </c>
      <c r="I26" s="23">
        <f t="shared" si="3"/>
        <v>0</v>
      </c>
      <c r="J26" s="25">
        <v>5000</v>
      </c>
      <c r="K26" s="53">
        <f>$I26/10*J26</f>
        <v>0</v>
      </c>
      <c r="L26" s="25">
        <f>J26*0.8</f>
        <v>4000</v>
      </c>
      <c r="M26" s="46">
        <f>$I26/10*L26</f>
        <v>0</v>
      </c>
    </row>
    <row r="27" spans="1:16" ht="18" customHeight="1" x14ac:dyDescent="0.2">
      <c r="A27" s="155"/>
      <c r="B27" s="38" t="s">
        <v>19</v>
      </c>
      <c r="C27" s="3" t="s">
        <v>35</v>
      </c>
      <c r="D27" s="41" t="s">
        <v>11</v>
      </c>
      <c r="E27" s="19"/>
      <c r="F27" s="4"/>
      <c r="G27" s="20"/>
      <c r="H27" s="14">
        <f t="shared" si="2"/>
        <v>0</v>
      </c>
      <c r="I27" s="23">
        <f t="shared" si="3"/>
        <v>0</v>
      </c>
      <c r="J27" s="25">
        <v>2000</v>
      </c>
      <c r="K27" s="53">
        <f>$I27/10*J27</f>
        <v>0</v>
      </c>
      <c r="L27" s="25">
        <v>2000</v>
      </c>
      <c r="M27" s="46">
        <f>$I27/10*L27</f>
        <v>0</v>
      </c>
    </row>
    <row r="28" spans="1:16" ht="18" customHeight="1" x14ac:dyDescent="0.2">
      <c r="A28" s="155"/>
      <c r="B28" s="38" t="s">
        <v>20</v>
      </c>
      <c r="C28" s="3" t="s">
        <v>36</v>
      </c>
      <c r="D28" s="41" t="s">
        <v>11</v>
      </c>
      <c r="E28" s="19"/>
      <c r="F28" s="4"/>
      <c r="G28" s="20"/>
      <c r="H28" s="14">
        <f t="shared" si="2"/>
        <v>0</v>
      </c>
      <c r="I28" s="23">
        <f t="shared" si="3"/>
        <v>0</v>
      </c>
      <c r="J28" s="25">
        <v>10000</v>
      </c>
      <c r="K28" s="53">
        <f>$I28/10*J28</f>
        <v>0</v>
      </c>
      <c r="L28" s="25">
        <v>10000</v>
      </c>
      <c r="M28" s="46">
        <f>$I28/10*L28</f>
        <v>0</v>
      </c>
    </row>
    <row r="29" spans="1:16" ht="18" customHeight="1" x14ac:dyDescent="0.2">
      <c r="A29" s="155"/>
      <c r="B29" s="38" t="s">
        <v>21</v>
      </c>
      <c r="C29" s="3" t="s">
        <v>37</v>
      </c>
      <c r="D29" s="41" t="s">
        <v>12</v>
      </c>
      <c r="E29" s="19"/>
      <c r="F29" s="4"/>
      <c r="G29" s="31">
        <f>G25</f>
        <v>100.78</v>
      </c>
      <c r="H29" s="14">
        <f t="shared" si="2"/>
        <v>100.78</v>
      </c>
      <c r="I29" s="23">
        <f t="shared" si="3"/>
        <v>100</v>
      </c>
      <c r="J29" s="49" t="s">
        <v>25</v>
      </c>
      <c r="K29" s="54">
        <v>1500</v>
      </c>
      <c r="L29" s="49" t="s">
        <v>26</v>
      </c>
      <c r="M29" s="47">
        <f>K29</f>
        <v>1500</v>
      </c>
    </row>
    <row r="30" spans="1:16" ht="18" customHeight="1" x14ac:dyDescent="0.2">
      <c r="A30" s="155"/>
      <c r="B30" s="39" t="s">
        <v>22</v>
      </c>
      <c r="C30" s="5" t="s">
        <v>38</v>
      </c>
      <c r="D30" s="42" t="s">
        <v>13</v>
      </c>
      <c r="E30" s="26"/>
      <c r="F30" s="27"/>
      <c r="G30" s="32">
        <f>ROUNDDOWN(180/3,2)</f>
        <v>60</v>
      </c>
      <c r="H30" s="28">
        <f t="shared" si="2"/>
        <v>60</v>
      </c>
      <c r="I30" s="29">
        <f t="shared" si="3"/>
        <v>60</v>
      </c>
      <c r="J30" s="30">
        <v>2000</v>
      </c>
      <c r="K30" s="55">
        <f>$I30/10*J30</f>
        <v>12000</v>
      </c>
      <c r="L30" s="30">
        <v>2000</v>
      </c>
      <c r="M30" s="48">
        <f>$I30/10*L30</f>
        <v>12000</v>
      </c>
    </row>
    <row r="31" spans="1:16" ht="18" customHeight="1" x14ac:dyDescent="0.2">
      <c r="A31" s="155"/>
      <c r="B31" s="135" t="s">
        <v>29</v>
      </c>
      <c r="C31" s="136"/>
      <c r="D31" s="137"/>
      <c r="E31" s="111"/>
      <c r="F31" s="112"/>
      <c r="G31" s="113">
        <f>G25</f>
        <v>100.78</v>
      </c>
      <c r="H31" s="146"/>
      <c r="I31" s="147"/>
      <c r="J31" s="150"/>
      <c r="K31" s="152">
        <f>SUM(K25:K30)</f>
        <v>63500</v>
      </c>
      <c r="L31" s="150"/>
      <c r="M31" s="130">
        <f>SUM(M25:M30)</f>
        <v>53500</v>
      </c>
    </row>
    <row r="32" spans="1:16" ht="18" customHeight="1" x14ac:dyDescent="0.2">
      <c r="A32" s="156"/>
      <c r="B32" s="132" t="s">
        <v>30</v>
      </c>
      <c r="C32" s="133"/>
      <c r="D32" s="134"/>
      <c r="E32" s="114"/>
      <c r="F32" s="115"/>
      <c r="G32" s="116"/>
      <c r="H32" s="148"/>
      <c r="I32" s="149"/>
      <c r="J32" s="151"/>
      <c r="K32" s="153"/>
      <c r="L32" s="151"/>
      <c r="M32" s="131"/>
    </row>
    <row r="33" spans="1:13" ht="18" customHeight="1" x14ac:dyDescent="0.2">
      <c r="B33" s="2"/>
      <c r="C33" s="2"/>
      <c r="D33" s="2"/>
      <c r="G33" s="94"/>
      <c r="H33" s="94"/>
      <c r="I33" s="94"/>
      <c r="J33" s="95"/>
      <c r="K33" s="96"/>
      <c r="L33" s="95"/>
      <c r="M33" s="96"/>
    </row>
    <row r="34" spans="1:13" ht="18" customHeight="1" x14ac:dyDescent="0.2">
      <c r="B34" s="2"/>
      <c r="C34" s="2"/>
      <c r="D34" s="2"/>
      <c r="G34" s="94"/>
      <c r="H34" s="94"/>
      <c r="I34" s="94"/>
      <c r="J34" s="95"/>
      <c r="K34" s="96"/>
      <c r="L34" s="95"/>
      <c r="M34" s="96"/>
    </row>
    <row r="35" spans="1:13" ht="18" customHeight="1" x14ac:dyDescent="0.2">
      <c r="B35" s="2"/>
      <c r="C35" s="97"/>
      <c r="D35" s="2"/>
      <c r="G35" s="94"/>
      <c r="H35" s="94"/>
      <c r="I35" s="94"/>
      <c r="J35" s="95"/>
      <c r="K35" s="96"/>
      <c r="L35" s="95"/>
      <c r="M35" s="96"/>
    </row>
    <row r="36" spans="1:13" ht="18" customHeight="1" x14ac:dyDescent="0.2">
      <c r="A36" s="154" t="s">
        <v>41</v>
      </c>
      <c r="B36" s="98" t="s">
        <v>17</v>
      </c>
      <c r="C36" s="6" t="s">
        <v>33</v>
      </c>
      <c r="D36" s="99" t="s">
        <v>11</v>
      </c>
      <c r="E36" s="100"/>
      <c r="F36" s="101"/>
      <c r="G36" s="102">
        <v>5</v>
      </c>
      <c r="H36" s="103">
        <f t="shared" ref="H36:H41" si="4">SUM(E36:G36)</f>
        <v>5</v>
      </c>
      <c r="I36" s="104">
        <f t="shared" ref="I36:I41" si="5">ROUNDDOWN(H36,0)</f>
        <v>5</v>
      </c>
      <c r="J36" s="105">
        <v>5000</v>
      </c>
      <c r="K36" s="106">
        <f>$I36/10*J36</f>
        <v>2500</v>
      </c>
      <c r="L36" s="105">
        <f>J36*0.8</f>
        <v>4000</v>
      </c>
      <c r="M36" s="107">
        <f>$I36/10*L36</f>
        <v>2000</v>
      </c>
    </row>
    <row r="37" spans="1:13" ht="18" customHeight="1" x14ac:dyDescent="0.2">
      <c r="A37" s="155"/>
      <c r="B37" s="38" t="s">
        <v>18</v>
      </c>
      <c r="C37" s="3" t="s">
        <v>34</v>
      </c>
      <c r="D37" s="41" t="s">
        <v>11</v>
      </c>
      <c r="E37" s="19"/>
      <c r="F37" s="4"/>
      <c r="G37" s="20">
        <v>20.23</v>
      </c>
      <c r="H37" s="14">
        <f t="shared" si="4"/>
        <v>20.23</v>
      </c>
      <c r="I37" s="23">
        <f t="shared" si="5"/>
        <v>20</v>
      </c>
      <c r="J37" s="25">
        <v>5000</v>
      </c>
      <c r="K37" s="53">
        <f>$I37/10*J37</f>
        <v>10000</v>
      </c>
      <c r="L37" s="25">
        <f>J37*0.8</f>
        <v>4000</v>
      </c>
      <c r="M37" s="46">
        <f>$I37/10*L37</f>
        <v>8000</v>
      </c>
    </row>
    <row r="38" spans="1:13" ht="18" customHeight="1" x14ac:dyDescent="0.2">
      <c r="A38" s="155"/>
      <c r="B38" s="38" t="s">
        <v>19</v>
      </c>
      <c r="C38" s="3" t="s">
        <v>35</v>
      </c>
      <c r="D38" s="41" t="s">
        <v>11</v>
      </c>
      <c r="E38" s="19">
        <v>54.32</v>
      </c>
      <c r="F38" s="4">
        <v>10.01</v>
      </c>
      <c r="G38" s="20"/>
      <c r="H38" s="14">
        <f t="shared" si="4"/>
        <v>64.33</v>
      </c>
      <c r="I38" s="23">
        <f t="shared" si="5"/>
        <v>64</v>
      </c>
      <c r="J38" s="25">
        <v>2000</v>
      </c>
      <c r="K38" s="53">
        <f>$I38/10*J38</f>
        <v>12800</v>
      </c>
      <c r="L38" s="25">
        <v>2000</v>
      </c>
      <c r="M38" s="46">
        <f>$I38/10*L38</f>
        <v>12800</v>
      </c>
    </row>
    <row r="39" spans="1:13" ht="18" customHeight="1" x14ac:dyDescent="0.2">
      <c r="A39" s="155"/>
      <c r="B39" s="38" t="s">
        <v>20</v>
      </c>
      <c r="C39" s="3" t="s">
        <v>36</v>
      </c>
      <c r="D39" s="41" t="s">
        <v>11</v>
      </c>
      <c r="E39" s="19">
        <v>20</v>
      </c>
      <c r="F39" s="4">
        <v>10.01</v>
      </c>
      <c r="G39" s="20"/>
      <c r="H39" s="14">
        <f t="shared" si="4"/>
        <v>30.009999999999998</v>
      </c>
      <c r="I39" s="23">
        <f t="shared" si="5"/>
        <v>30</v>
      </c>
      <c r="J39" s="25">
        <v>10000</v>
      </c>
      <c r="K39" s="53">
        <f>$I39/10*J39</f>
        <v>30000</v>
      </c>
      <c r="L39" s="25">
        <v>10000</v>
      </c>
      <c r="M39" s="46">
        <f>$I39/10*L39</f>
        <v>30000</v>
      </c>
    </row>
    <row r="40" spans="1:13" ht="18" customHeight="1" x14ac:dyDescent="0.2">
      <c r="A40" s="155"/>
      <c r="B40" s="38" t="s">
        <v>21</v>
      </c>
      <c r="C40" s="3" t="s">
        <v>37</v>
      </c>
      <c r="D40" s="41" t="s">
        <v>12</v>
      </c>
      <c r="E40" s="19"/>
      <c r="F40" s="4"/>
      <c r="G40" s="31">
        <v>5</v>
      </c>
      <c r="H40" s="14">
        <f t="shared" si="4"/>
        <v>5</v>
      </c>
      <c r="I40" s="23">
        <f t="shared" si="5"/>
        <v>5</v>
      </c>
      <c r="J40" s="49" t="s">
        <v>25</v>
      </c>
      <c r="K40" s="54">
        <v>200</v>
      </c>
      <c r="L40" s="49" t="s">
        <v>26</v>
      </c>
      <c r="M40" s="47">
        <f>K40</f>
        <v>200</v>
      </c>
    </row>
    <row r="41" spans="1:13" ht="18" customHeight="1" x14ac:dyDescent="0.2">
      <c r="A41" s="155"/>
      <c r="B41" s="39" t="s">
        <v>22</v>
      </c>
      <c r="C41" s="5" t="s">
        <v>38</v>
      </c>
      <c r="D41" s="42" t="s">
        <v>13</v>
      </c>
      <c r="E41" s="26"/>
      <c r="F41" s="27"/>
      <c r="G41" s="32">
        <f>ROUNDDOWN(20/3,2)</f>
        <v>6.66</v>
      </c>
      <c r="H41" s="28">
        <f t="shared" si="4"/>
        <v>6.66</v>
      </c>
      <c r="I41" s="29">
        <f t="shared" si="5"/>
        <v>6</v>
      </c>
      <c r="J41" s="30">
        <v>2000</v>
      </c>
      <c r="K41" s="55">
        <f>$I41/10*J41</f>
        <v>1200</v>
      </c>
      <c r="L41" s="30">
        <v>2000</v>
      </c>
      <c r="M41" s="48">
        <f>$I41/10*L41</f>
        <v>1200</v>
      </c>
    </row>
    <row r="42" spans="1:13" ht="18" customHeight="1" x14ac:dyDescent="0.2">
      <c r="A42" s="155"/>
      <c r="B42" s="135" t="s">
        <v>24</v>
      </c>
      <c r="C42" s="136"/>
      <c r="D42" s="137"/>
      <c r="E42" s="111">
        <v>54.32</v>
      </c>
      <c r="F42" s="112">
        <f>F38</f>
        <v>10.01</v>
      </c>
      <c r="G42" s="117">
        <v>5</v>
      </c>
      <c r="H42" s="146"/>
      <c r="I42" s="147"/>
      <c r="J42" s="150"/>
      <c r="K42" s="152">
        <f>SUM(K36:K41)</f>
        <v>56700</v>
      </c>
      <c r="L42" s="150"/>
      <c r="M42" s="130">
        <f>SUM(M36:M41)</f>
        <v>54200</v>
      </c>
    </row>
    <row r="43" spans="1:13" ht="18" customHeight="1" x14ac:dyDescent="0.2">
      <c r="A43" s="156"/>
      <c r="B43" s="132" t="s">
        <v>23</v>
      </c>
      <c r="C43" s="133"/>
      <c r="D43" s="134"/>
      <c r="E43" s="114"/>
      <c r="F43" s="115"/>
      <c r="G43" s="116">
        <f>G37</f>
        <v>20.23</v>
      </c>
      <c r="H43" s="148"/>
      <c r="I43" s="149"/>
      <c r="J43" s="151"/>
      <c r="K43" s="153"/>
      <c r="L43" s="151"/>
      <c r="M43" s="131"/>
    </row>
    <row r="44" spans="1:13" ht="18" customHeight="1" x14ac:dyDescent="0.2">
      <c r="B44" s="2"/>
      <c r="C44" s="2"/>
      <c r="D44" s="2"/>
      <c r="G44" s="94"/>
      <c r="H44" s="94"/>
      <c r="I44" s="94"/>
      <c r="J44" s="95"/>
      <c r="K44" s="96"/>
      <c r="L44" s="95"/>
      <c r="M44" s="96"/>
    </row>
    <row r="45" spans="1:13" ht="18" customHeight="1" x14ac:dyDescent="0.2">
      <c r="B45" s="2"/>
      <c r="C45" s="2"/>
      <c r="D45" s="2"/>
      <c r="G45" s="94"/>
      <c r="H45" s="94"/>
      <c r="I45" s="94"/>
      <c r="J45" s="95"/>
      <c r="K45" s="96"/>
      <c r="L45" s="95"/>
      <c r="M45" s="96"/>
    </row>
    <row r="46" spans="1:13" ht="18" customHeight="1" x14ac:dyDescent="0.2">
      <c r="B46" s="2"/>
      <c r="C46" s="2"/>
      <c r="D46" s="2"/>
      <c r="G46" s="94"/>
      <c r="H46" s="94"/>
      <c r="I46" s="94"/>
      <c r="J46" s="95"/>
      <c r="K46" s="96"/>
      <c r="L46" s="95"/>
      <c r="M46" s="96"/>
    </row>
    <row r="47" spans="1:13" ht="18" customHeight="1" x14ac:dyDescent="0.2">
      <c r="B47" s="2"/>
      <c r="C47" s="2"/>
      <c r="D47" s="2"/>
      <c r="G47" s="94"/>
      <c r="H47" s="94"/>
      <c r="I47" s="94"/>
      <c r="J47" s="95"/>
      <c r="K47" s="96"/>
      <c r="L47" s="95"/>
      <c r="M47" s="96"/>
    </row>
    <row r="48" spans="1:13" ht="18" customHeight="1" thickBot="1" x14ac:dyDescent="0.25">
      <c r="A48" s="120" t="s">
        <v>51</v>
      </c>
    </row>
    <row r="49" spans="1:13" ht="18" customHeight="1" x14ac:dyDescent="0.2">
      <c r="A49" s="127" t="s">
        <v>32</v>
      </c>
      <c r="B49" s="76" t="s">
        <v>17</v>
      </c>
      <c r="C49" s="77" t="s">
        <v>33</v>
      </c>
      <c r="D49" s="78" t="s">
        <v>11</v>
      </c>
      <c r="E49" s="79">
        <f>E14+E25+E36</f>
        <v>0</v>
      </c>
      <c r="F49" s="80">
        <f t="shared" ref="F49:M49" si="6">F14+F25+F36</f>
        <v>0</v>
      </c>
      <c r="G49" s="81">
        <f t="shared" si="6"/>
        <v>156.13</v>
      </c>
      <c r="H49" s="82"/>
      <c r="I49" s="83">
        <f t="shared" si="6"/>
        <v>155</v>
      </c>
      <c r="J49" s="84">
        <f t="shared" ref="J49:J54" si="7">J14</f>
        <v>5000</v>
      </c>
      <c r="K49" s="85">
        <f t="shared" si="6"/>
        <v>77500</v>
      </c>
      <c r="L49" s="84">
        <f t="shared" ref="L49:L54" si="8">L14</f>
        <v>4000</v>
      </c>
      <c r="M49" s="86">
        <f t="shared" si="6"/>
        <v>62000</v>
      </c>
    </row>
    <row r="50" spans="1:13" ht="18" customHeight="1" x14ac:dyDescent="0.2">
      <c r="A50" s="128"/>
      <c r="B50" s="38" t="s">
        <v>18</v>
      </c>
      <c r="C50" s="3" t="s">
        <v>34</v>
      </c>
      <c r="D50" s="41" t="s">
        <v>11</v>
      </c>
      <c r="E50" s="56">
        <f t="shared" ref="E50:M50" si="9">E15+E26+E37</f>
        <v>0</v>
      </c>
      <c r="F50" s="57">
        <f t="shared" si="9"/>
        <v>0</v>
      </c>
      <c r="G50" s="58">
        <f t="shared" si="9"/>
        <v>20.23</v>
      </c>
      <c r="H50" s="74"/>
      <c r="I50" s="72">
        <f t="shared" si="9"/>
        <v>20</v>
      </c>
      <c r="J50" s="59">
        <f t="shared" si="7"/>
        <v>5000</v>
      </c>
      <c r="K50" s="60">
        <f t="shared" si="9"/>
        <v>10000</v>
      </c>
      <c r="L50" s="59">
        <f t="shared" si="8"/>
        <v>4000</v>
      </c>
      <c r="M50" s="87">
        <f t="shared" si="9"/>
        <v>8000</v>
      </c>
    </row>
    <row r="51" spans="1:13" ht="18" customHeight="1" x14ac:dyDescent="0.2">
      <c r="A51" s="128"/>
      <c r="B51" s="38" t="s">
        <v>19</v>
      </c>
      <c r="C51" s="3" t="s">
        <v>35</v>
      </c>
      <c r="D51" s="41" t="s">
        <v>11</v>
      </c>
      <c r="E51" s="56">
        <f t="shared" ref="E51:M51" si="10">E16+E27+E38</f>
        <v>54.32</v>
      </c>
      <c r="F51" s="57">
        <f t="shared" si="10"/>
        <v>10.01</v>
      </c>
      <c r="G51" s="58">
        <f t="shared" si="10"/>
        <v>0</v>
      </c>
      <c r="H51" s="74"/>
      <c r="I51" s="72">
        <f t="shared" si="10"/>
        <v>64</v>
      </c>
      <c r="J51" s="59">
        <f t="shared" si="7"/>
        <v>2000</v>
      </c>
      <c r="K51" s="60">
        <f t="shared" si="10"/>
        <v>12800</v>
      </c>
      <c r="L51" s="59">
        <f t="shared" si="8"/>
        <v>2000</v>
      </c>
      <c r="M51" s="87">
        <f t="shared" si="10"/>
        <v>12800</v>
      </c>
    </row>
    <row r="52" spans="1:13" ht="18" customHeight="1" x14ac:dyDescent="0.2">
      <c r="A52" s="128"/>
      <c r="B52" s="38" t="s">
        <v>20</v>
      </c>
      <c r="C52" s="3" t="s">
        <v>36</v>
      </c>
      <c r="D52" s="41" t="s">
        <v>11</v>
      </c>
      <c r="E52" s="56">
        <f t="shared" ref="E52:M52" si="11">E17+E28+E39</f>
        <v>169.45</v>
      </c>
      <c r="F52" s="57">
        <f t="shared" si="11"/>
        <v>10.01</v>
      </c>
      <c r="G52" s="58">
        <f t="shared" si="11"/>
        <v>0</v>
      </c>
      <c r="H52" s="74"/>
      <c r="I52" s="72">
        <f t="shared" si="11"/>
        <v>179</v>
      </c>
      <c r="J52" s="59">
        <f t="shared" si="7"/>
        <v>10000</v>
      </c>
      <c r="K52" s="60">
        <f t="shared" si="11"/>
        <v>179000</v>
      </c>
      <c r="L52" s="59">
        <f t="shared" si="8"/>
        <v>10000</v>
      </c>
      <c r="M52" s="87">
        <f t="shared" si="11"/>
        <v>179000</v>
      </c>
    </row>
    <row r="53" spans="1:13" ht="18" customHeight="1" x14ac:dyDescent="0.2">
      <c r="A53" s="128"/>
      <c r="B53" s="38" t="s">
        <v>21</v>
      </c>
      <c r="C53" s="3" t="s">
        <v>37</v>
      </c>
      <c r="D53" s="41" t="s">
        <v>12</v>
      </c>
      <c r="E53" s="56">
        <f t="shared" ref="E53:M53" si="12">E18+E29+E40</f>
        <v>0</v>
      </c>
      <c r="F53" s="57">
        <f t="shared" si="12"/>
        <v>0</v>
      </c>
      <c r="G53" s="61">
        <f t="shared" si="12"/>
        <v>105.78</v>
      </c>
      <c r="H53" s="74"/>
      <c r="I53" s="72">
        <f t="shared" si="12"/>
        <v>105</v>
      </c>
      <c r="J53" s="62" t="str">
        <f t="shared" si="7"/>
        <v>10円/㎏</v>
      </c>
      <c r="K53" s="63">
        <f t="shared" si="12"/>
        <v>1700</v>
      </c>
      <c r="L53" s="62" t="str">
        <f t="shared" si="8"/>
        <v>10円/㎏</v>
      </c>
      <c r="M53" s="88">
        <f t="shared" si="12"/>
        <v>1700</v>
      </c>
    </row>
    <row r="54" spans="1:13" ht="18" customHeight="1" x14ac:dyDescent="0.2">
      <c r="A54" s="128"/>
      <c r="B54" s="39" t="s">
        <v>22</v>
      </c>
      <c r="C54" s="5" t="s">
        <v>38</v>
      </c>
      <c r="D54" s="42" t="s">
        <v>13</v>
      </c>
      <c r="E54" s="64">
        <f t="shared" ref="E54:G55" si="13">E19+E30+E41</f>
        <v>0</v>
      </c>
      <c r="F54" s="65">
        <f t="shared" si="13"/>
        <v>0</v>
      </c>
      <c r="G54" s="66">
        <f t="shared" si="13"/>
        <v>66.66</v>
      </c>
      <c r="H54" s="75"/>
      <c r="I54" s="73">
        <f>I19+I30+I41</f>
        <v>66</v>
      </c>
      <c r="J54" s="67">
        <f t="shared" si="7"/>
        <v>2000</v>
      </c>
      <c r="K54" s="68">
        <f>K19+K30+K41</f>
        <v>13200</v>
      </c>
      <c r="L54" s="67">
        <f t="shared" si="8"/>
        <v>2000</v>
      </c>
      <c r="M54" s="89">
        <f>M19+M30+M41</f>
        <v>13200</v>
      </c>
    </row>
    <row r="55" spans="1:13" ht="18" customHeight="1" x14ac:dyDescent="0.2">
      <c r="A55" s="128"/>
      <c r="B55" s="135" t="s">
        <v>24</v>
      </c>
      <c r="C55" s="136"/>
      <c r="D55" s="137"/>
      <c r="E55" s="69">
        <f t="shared" si="13"/>
        <v>203.76999999999998</v>
      </c>
      <c r="F55" s="70">
        <f t="shared" si="13"/>
        <v>10.01</v>
      </c>
      <c r="G55" s="71">
        <f t="shared" si="13"/>
        <v>156.13</v>
      </c>
      <c r="H55" s="138"/>
      <c r="I55" s="139"/>
      <c r="J55" s="142"/>
      <c r="K55" s="144">
        <f>K20+K31+K42</f>
        <v>294200</v>
      </c>
      <c r="L55" s="142"/>
      <c r="M55" s="122">
        <f>M20+M31+M42</f>
        <v>276700</v>
      </c>
    </row>
    <row r="56" spans="1:13" ht="18" customHeight="1" thickBot="1" x14ac:dyDescent="0.25">
      <c r="A56" s="129"/>
      <c r="B56" s="124" t="s">
        <v>23</v>
      </c>
      <c r="C56" s="125"/>
      <c r="D56" s="126"/>
      <c r="E56" s="90"/>
      <c r="F56" s="91"/>
      <c r="G56" s="92">
        <f>G21+G32+G43</f>
        <v>20.23</v>
      </c>
      <c r="H56" s="140"/>
      <c r="I56" s="141"/>
      <c r="J56" s="143"/>
      <c r="K56" s="145"/>
      <c r="L56" s="143"/>
      <c r="M56" s="123"/>
    </row>
  </sheetData>
  <mergeCells count="41">
    <mergeCell ref="B4:M5"/>
    <mergeCell ref="A36:A43"/>
    <mergeCell ref="B42:D42"/>
    <mergeCell ref="B43:D43"/>
    <mergeCell ref="H42:I43"/>
    <mergeCell ref="M31:M32"/>
    <mergeCell ref="B32:D32"/>
    <mergeCell ref="J42:J43"/>
    <mergeCell ref="L42:L43"/>
    <mergeCell ref="K42:K43"/>
    <mergeCell ref="M42:M43"/>
    <mergeCell ref="A25:A32"/>
    <mergeCell ref="B31:D31"/>
    <mergeCell ref="H20:I21"/>
    <mergeCell ref="J20:J21"/>
    <mergeCell ref="K20:K21"/>
    <mergeCell ref="L20:L21"/>
    <mergeCell ref="A11:A13"/>
    <mergeCell ref="L11:M11"/>
    <mergeCell ref="E11:G11"/>
    <mergeCell ref="I11:I12"/>
    <mergeCell ref="B11:B13"/>
    <mergeCell ref="C11:C13"/>
    <mergeCell ref="D11:D13"/>
    <mergeCell ref="J11:K11"/>
    <mergeCell ref="M55:M56"/>
    <mergeCell ref="B56:D56"/>
    <mergeCell ref="A49:A56"/>
    <mergeCell ref="M20:M21"/>
    <mergeCell ref="B21:D21"/>
    <mergeCell ref="B55:D55"/>
    <mergeCell ref="H55:I56"/>
    <mergeCell ref="J55:J56"/>
    <mergeCell ref="K55:K56"/>
    <mergeCell ref="L55:L56"/>
    <mergeCell ref="H31:I32"/>
    <mergeCell ref="J31:J32"/>
    <mergeCell ref="K31:K32"/>
    <mergeCell ref="L31:L32"/>
    <mergeCell ref="A14:A21"/>
    <mergeCell ref="B20:D20"/>
  </mergeCells>
  <phoneticPr fontId="1"/>
  <printOptions horizontalCentered="1"/>
  <pageMargins left="0.19685039370078741" right="0.19685039370078741" top="0.39370078740157483" bottom="0.19685039370078741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パターン例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2025-09-01T06:22:13Z</dcterms:created>
  <dcterms:modified xsi:type="dcterms:W3CDTF">2025-09-01T06:22:15Z</dcterms:modified>
  <cp:category/>
</cp:coreProperties>
</file>